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I:\Mi unidad\DICYT EXTERNO\Concurso FONDEQUIP Mediano\2026\LLamado a concurso\"/>
    </mc:Choice>
  </mc:AlternateContent>
  <bookViews>
    <workbookView xWindow="0" yWindow="0" windowWidth="28800" windowHeight="1203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47" i="1" l="1"/>
  <c r="K46" i="1"/>
  <c r="K45" i="1"/>
  <c r="K48" i="1" l="1"/>
  <c r="C6" i="1"/>
  <c r="I71" i="1"/>
  <c r="H71" i="1"/>
  <c r="I70" i="1"/>
  <c r="H70" i="1"/>
  <c r="I69" i="1"/>
  <c r="H69" i="1"/>
  <c r="I68" i="1"/>
  <c r="H68" i="1"/>
  <c r="I67" i="1"/>
  <c r="H67" i="1"/>
  <c r="F6" i="1"/>
  <c r="E57" i="1"/>
  <c r="G57" i="1" s="1"/>
  <c r="E56" i="1"/>
  <c r="G56" i="1" s="1"/>
  <c r="E55" i="1"/>
  <c r="G55" i="1" s="1"/>
  <c r="E54" i="1"/>
  <c r="G54" i="1" s="1"/>
  <c r="E71" i="1"/>
  <c r="G71" i="1" s="1"/>
  <c r="E70" i="1"/>
  <c r="G70" i="1" s="1"/>
  <c r="G69" i="1"/>
  <c r="E69" i="1"/>
  <c r="E68" i="1"/>
  <c r="G68" i="1" s="1"/>
  <c r="E67" i="1"/>
  <c r="G67" i="1" s="1"/>
  <c r="E66" i="1"/>
  <c r="G66" i="1" s="1"/>
  <c r="E65" i="1"/>
  <c r="I65" i="1" s="1"/>
  <c r="G58" i="1"/>
  <c r="I47" i="1"/>
  <c r="J47" i="1" s="1"/>
  <c r="L47" i="1" s="1"/>
  <c r="I46" i="1"/>
  <c r="J46" i="1" s="1"/>
  <c r="L46" i="1" s="1"/>
  <c r="I45" i="1"/>
  <c r="J45" i="1" s="1"/>
  <c r="J38" i="1"/>
  <c r="I38" i="1"/>
  <c r="G38" i="1"/>
  <c r="H38" i="1" s="1"/>
  <c r="J37" i="1"/>
  <c r="I37" i="1"/>
  <c r="G37" i="1"/>
  <c r="H37" i="1" s="1"/>
  <c r="J36" i="1"/>
  <c r="J39" i="1" s="1"/>
  <c r="I36" i="1"/>
  <c r="I39" i="1" s="1"/>
  <c r="G36" i="1"/>
  <c r="H36" i="1" s="1"/>
  <c r="H39" i="1" s="1"/>
  <c r="H28" i="1"/>
  <c r="E28" i="1"/>
  <c r="J28" i="1" s="1"/>
  <c r="H27" i="1"/>
  <c r="E27" i="1"/>
  <c r="K27" i="1" s="1"/>
  <c r="H26" i="1"/>
  <c r="E26" i="1"/>
  <c r="J26" i="1" s="1"/>
  <c r="H25" i="1"/>
  <c r="E25" i="1"/>
  <c r="K25" i="1" s="1"/>
  <c r="H24" i="1"/>
  <c r="E24" i="1"/>
  <c r="K24" i="1" s="1"/>
  <c r="H23" i="1"/>
  <c r="E23" i="1"/>
  <c r="K23" i="1" s="1"/>
  <c r="H22" i="1"/>
  <c r="E22" i="1"/>
  <c r="J22" i="1" s="1"/>
  <c r="G15" i="1"/>
  <c r="G14" i="1"/>
  <c r="G13" i="1"/>
  <c r="F16" i="1" s="1"/>
  <c r="I6" i="1"/>
  <c r="L45" i="1" l="1"/>
  <c r="L48" i="1" s="1"/>
  <c r="J48" i="1"/>
  <c r="H66" i="1"/>
  <c r="I66" i="1"/>
  <c r="I72" i="1" s="1"/>
  <c r="H65" i="1"/>
  <c r="H72" i="1" s="1"/>
  <c r="G65" i="1"/>
  <c r="G72" i="1" s="1"/>
  <c r="G59" i="1"/>
  <c r="J6" i="1"/>
  <c r="J7" i="1" s="1"/>
  <c r="K6" i="1"/>
  <c r="K7" i="1" s="1"/>
  <c r="L6" i="1"/>
  <c r="L7" i="1" s="1"/>
  <c r="H48" i="1"/>
  <c r="J24" i="1"/>
  <c r="F59" i="1"/>
  <c r="K28" i="1"/>
  <c r="I25" i="1"/>
  <c r="J25" i="1"/>
  <c r="G16" i="1"/>
  <c r="I22" i="1"/>
  <c r="K22" i="1"/>
  <c r="K29" i="1" s="1"/>
  <c r="K26" i="1"/>
  <c r="I23" i="1"/>
  <c r="I27" i="1"/>
  <c r="J23" i="1"/>
  <c r="J29" i="1" s="1"/>
  <c r="J27" i="1"/>
  <c r="I24" i="1"/>
  <c r="I28" i="1"/>
  <c r="I26" i="1"/>
  <c r="I29" i="1" l="1"/>
</calcChain>
</file>

<file path=xl/comments1.xml><?xml version="1.0" encoding="utf-8"?>
<comments xmlns="http://schemas.openxmlformats.org/spreadsheetml/2006/main">
  <authors>
    <author>tc={3129BAC0-6921-4FDF-AEA4-C5974D8DC5AE}</author>
  </authors>
  <commentList>
    <comment ref="D5" authorId="0" shape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Considerar el valor de la UF del último día del mes que postula.-</t>
        </r>
      </text>
    </comment>
  </commentList>
</comments>
</file>

<file path=xl/sharedStrings.xml><?xml version="1.0" encoding="utf-8"?>
<sst xmlns="http://schemas.openxmlformats.org/spreadsheetml/2006/main" count="126" uniqueCount="88">
  <si>
    <t>B.4. Mantención, Garantías y Seguros de Equipo</t>
  </si>
  <si>
    <t>Costo financiero de la póliza de seguro del equipamiento adquirido, la que debe tener una vigencia mínima de, al menos, un año posterior al término de la primera etapa de ejecución del proyecto, según convenio. Se recomienda la incorporación del equipo en la Póliza de Seguro institucional.</t>
  </si>
  <si>
    <t>Se puede considerar desde la fecha de instalación del equipamiento hasta finalizar la segunda etapa del proyecto.-</t>
  </si>
  <si>
    <t>Nombre Gasto Utilizado</t>
  </si>
  <si>
    <t>Descripción del gasto</t>
  </si>
  <si>
    <t>Prima estimada en UF (A)</t>
  </si>
  <si>
    <t>Valor UF (B)</t>
  </si>
  <si>
    <t>% correspondiente al Equipo (C)</t>
  </si>
  <si>
    <t>Costo asociado al Equipo en $ (D=AxBxC)</t>
  </si>
  <si>
    <t>N° Meses Primera Etapa (E)</t>
  </si>
  <si>
    <t>N° Meses Segunda Etapa (F)</t>
  </si>
  <si>
    <t>Total N° Meses (G=E+F)</t>
  </si>
  <si>
    <t>Total aporte (DxG)</t>
  </si>
  <si>
    <t>Total Proyectado 1era etapa</t>
  </si>
  <si>
    <t>Total Proyectado 2da etapa</t>
  </si>
  <si>
    <t xml:space="preserve">Seguro institucional </t>
  </si>
  <si>
    <t xml:space="preserve">Monto asignado al equipo del seguro Institucional - PÓLIZA </t>
  </si>
  <si>
    <t>TOTAL COMPROMETIDO DURANTE LA VIGENCIA DEL PROYECTO</t>
  </si>
  <si>
    <t>C.1. Capacitaciones:</t>
  </si>
  <si>
    <t>Podrá incluirse la valorización de horas de dedicación de quienes impartan capacitación a usuarios(as) en el uso del equipamiento. No es posible valorizar las horas de participación de quienes se capaciten.</t>
  </si>
  <si>
    <t>Se puede considerar desde la fecha de instalación y puesta en marcha del equipamiento hasta finalizar la segunda etapa del proyecto.-</t>
  </si>
  <si>
    <t>Nombre o Cago de quien realizará la capacitación</t>
  </si>
  <si>
    <t>Relación con el proyecto de Equipamiento</t>
  </si>
  <si>
    <t>Descripción de la capacitación (indicar tipo de actividad, publico objetivo)</t>
  </si>
  <si>
    <t>Valorización HH (A)</t>
  </si>
  <si>
    <t>Número de Horas de duración (B)</t>
  </si>
  <si>
    <t>N° veces que se proyecta realizar la actividad Segunda Etapa (C)</t>
  </si>
  <si>
    <t>Total Aporte comprometido (D=AxBxC)</t>
  </si>
  <si>
    <t>C.2. Otros Gastos de Operación:</t>
  </si>
  <si>
    <t xml:space="preserve">Valorización de RRHH con contrato en la(s) institución(es) que conforma(n) la postulación: Coordinador(a) Responsable e Investigador(a) Asociado(a) por sus gestiones en el proyecto, Personal Técnico y/o Profesional especializado encargado de la operación y/o mantención del equipamiento. </t>
  </si>
  <si>
    <t>Cargo del personal valorizado</t>
  </si>
  <si>
    <t>Funciones a realizar para el proyecto de Equipamiento</t>
  </si>
  <si>
    <t>Remuneración (A)</t>
  </si>
  <si>
    <t>% Dedicación (B)</t>
  </si>
  <si>
    <t>Aporte Mensual en Remuneración (C=AxB)</t>
  </si>
  <si>
    <t>N° Meses Primera Etapa (D)</t>
  </si>
  <si>
    <t>N° Meses Segunda Etapa (E)</t>
  </si>
  <si>
    <t>Total N° Meses (F=D+E)</t>
  </si>
  <si>
    <t>Total Aporte comprometido (G=CxF)</t>
  </si>
  <si>
    <t>Coordinador/a Responsable</t>
  </si>
  <si>
    <t>Investigador/a Asociado/a</t>
  </si>
  <si>
    <t>Personal Técnico a cargo de la operación y/o mantención del equipamiento</t>
  </si>
  <si>
    <t>Profesional a cargo de la operación y/o mantención del equipamiento</t>
  </si>
  <si>
    <t>Valorización del uso del espacio físico donde se instalará el equipamiento.</t>
  </si>
  <si>
    <t xml:space="preserve">Valorización del uso de equipos complementarios al postulado necesarios para ampliar o mejorar el funcionamiento del equipo principal o plataforma. </t>
  </si>
  <si>
    <t>Nombre Infraestructura</t>
  </si>
  <si>
    <t>Descripción de la infraestructura/equipos valorizada/os</t>
  </si>
  <si>
    <t>Costo Unitario (A)</t>
  </si>
  <si>
    <t>Horas uso mensual (B)</t>
  </si>
  <si>
    <t>N° Meses Primera Etapa (C)</t>
  </si>
  <si>
    <t>N° Meses Segunda Etapa (D)</t>
  </si>
  <si>
    <t>Total N° Meses (E=C+D)</t>
  </si>
  <si>
    <t>Total aporte (AxBxE)</t>
  </si>
  <si>
    <t>Uso del espacio donde será instalado el equipamiento</t>
  </si>
  <si>
    <t>Uso de laboratorios complementarios a la operación del equipamiento</t>
  </si>
  <si>
    <t>Uso de equipos complementarios a la operación del equipamiento</t>
  </si>
  <si>
    <t>Servicios Básicos asociados al espacio de instalación del equipo.</t>
  </si>
  <si>
    <t>Nombre</t>
  </si>
  <si>
    <t>Detalle del gasto valorizado (mencionar lugar considerado, eg. Laboratorio de ….)</t>
  </si>
  <si>
    <t>Servicios básicos asociados al espacio donde será instalado el equipamiento</t>
  </si>
  <si>
    <t>Gastos para actividades de difusión del equipamiento (inauguración, talleres, seminarios, charlas, etc).</t>
  </si>
  <si>
    <t>Tipo Actividad de Difusión</t>
  </si>
  <si>
    <t>Detalle del gasto valorizado (Arriendo espacios, uso de salones instutucionales, papelería, horas de dedicación, gastos de organización, etc.)</t>
  </si>
  <si>
    <t>Costo Total estimado (A)</t>
  </si>
  <si>
    <t>% Asociado al proyecto (B)</t>
  </si>
  <si>
    <t>Costo Asociado al proyecto (C=AxB)</t>
  </si>
  <si>
    <t>N° veces que se proyecta realizar la actividad Segunda Etapa (D)</t>
  </si>
  <si>
    <t>Total Aporte comprometido (E=CxD)</t>
  </si>
  <si>
    <t>Inauguración del Equipamiento</t>
  </si>
  <si>
    <t>Taller de Difusión</t>
  </si>
  <si>
    <t>Seminario</t>
  </si>
  <si>
    <t>Charla de Difusión</t>
  </si>
  <si>
    <t xml:space="preserve">C.3. Gastos de Administración: </t>
  </si>
  <si>
    <t xml:space="preserve">Valorización de tiempo o remuneraciones de personas con contrato en la(s) institución(es) que conforma(n) la postulación: Personal Técnico, Profesional, Administrativo y/o de los(as) investigadores(as) que participen en las gestiones de compra del equipamiento. </t>
  </si>
  <si>
    <t>Se puede considerar desde la fecha de inicio del proyecto hasta finalizar la compra del equipamiento (máximo 18 meses).-</t>
  </si>
  <si>
    <t>Personal Técnico</t>
  </si>
  <si>
    <t>Profesional</t>
  </si>
  <si>
    <t>Personal Administrativo</t>
  </si>
  <si>
    <t>Coordinadora de proyectos - Valeria Martinez</t>
  </si>
  <si>
    <t>Asesor en gestión interna - María Pineira</t>
  </si>
  <si>
    <t>Fecha Factura</t>
  </si>
  <si>
    <t>% cobertura mensual</t>
  </si>
  <si>
    <t>Agua, prorrateo factura presup. Corriente</t>
  </si>
  <si>
    <t>N° Factura</t>
  </si>
  <si>
    <t xml:space="preserve">Costo del Servicio según factura (A) </t>
  </si>
  <si>
    <t>Comsumo básico Internet, segun prorrateo factura institucional</t>
  </si>
  <si>
    <t xml:space="preserve"> - </t>
  </si>
  <si>
    <t>Consumo energía electrica, según prorrateo factura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</si>
</sst>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0\ &quot;€&quot;_-;\-* #,##0\ &quot;€&quot;_-;_-* &quot;-&quot;\ &quot;€&quot;_-;_-@_-"/>
    <numFmt numFmtId="164" formatCode="_-* #,##0_-;\-* #,##0_-;_-* &quot;-&quot;_-;_-@_-"/>
    <numFmt numFmtId="165" formatCode="_ [$$-340A]* #,##0_ ;_ [$$-340A]* \-#,##0_ ;_ [$$-340A]* &quot;-&quot;??_ ;_ @_ "/>
    <numFmt numFmtId="166" formatCode="[$$-340A]#,##0.00"/>
    <numFmt numFmtId="167" formatCode="[$$-340A]#,##0"/>
  </numFmts>
  <fonts count="12">
    <font>
      <sz val="11"/>
      <color theme="1"/>
      <name val="Aptos Narrow"/>
      <family val="2"/>
      <scheme val="minor"/>
    </font>
    <font>
      <sz val="11"/>
      <color theme="1"/>
      <name val="Aptos Narrow"/>
      <family val="2"/>
      <scheme val="minor"/>
    </font>
    <font>
      <sz val="9"/>
      <color theme="1"/>
      <name val="Calibri"/>
      <family val="2"/>
    </font>
    <font>
      <b/>
      <sz val="10"/>
      <color theme="1"/>
      <name val="Calibri"/>
      <family val="2"/>
    </font>
    <font>
      <sz val="10"/>
      <color theme="1"/>
      <name val="Calibri"/>
      <family val="2"/>
    </font>
    <font>
      <sz val="10"/>
      <name val="Arial"/>
      <family val="2"/>
    </font>
    <font>
      <b/>
      <sz val="9"/>
      <color theme="0"/>
      <name val="Calibri"/>
      <family val="2"/>
    </font>
    <font>
      <b/>
      <sz val="9"/>
      <name val="Calibri"/>
      <family val="2"/>
    </font>
    <font>
      <sz val="9"/>
      <name val="Calibri"/>
      <family val="2"/>
    </font>
    <font>
      <sz val="9"/>
      <color theme="0"/>
      <name val="Calibri"/>
      <family val="2"/>
    </font>
    <font>
      <b/>
      <sz val="9"/>
      <color theme="1"/>
      <name val="Calibri"/>
      <family val="2"/>
    </font>
    <font>
      <sz val="9"/>
      <color theme="0" tint="-4.9989318521683403E-2"/>
      <name val="Calibri"/>
      <family val="2"/>
    </font>
  </fonts>
  <fills count="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2" tint="-9.9978637043366805E-2"/>
        <bgColor indexed="64"/>
      </patternFill>
    </fill>
    <fill>
      <patternFill patternType="solid">
        <fgColor theme="3"/>
        <bgColor rgb="FF000000"/>
      </patternFill>
    </fill>
  </fills>
  <borders count="31">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thin">
        <color auto="1"/>
      </right>
      <top style="thin">
        <color auto="1"/>
      </top>
      <bottom style="medium">
        <color auto="1"/>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5">
    <xf numFmtId="0" fontId="0" fillId="0" borderId="0"/>
    <xf numFmtId="16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5" fillId="0" borderId="0"/>
  </cellStyleXfs>
  <cellXfs count="100">
    <xf numFmtId="0" fontId="0" fillId="0" borderId="0" xfId="0"/>
    <xf numFmtId="0" fontId="2"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4" fillId="2" borderId="0" xfId="0" applyFont="1" applyFill="1" applyAlignment="1" applyProtection="1">
      <alignment vertical="center"/>
      <protection locked="0"/>
    </xf>
    <xf numFmtId="0" fontId="6" fillId="3" borderId="1" xfId="4" applyFont="1" applyFill="1" applyBorder="1" applyAlignment="1" applyProtection="1">
      <alignment horizontal="center" vertical="center" wrapText="1"/>
      <protection locked="0"/>
    </xf>
    <xf numFmtId="0" fontId="6" fillId="3" borderId="2" xfId="4" applyFont="1" applyFill="1" applyBorder="1" applyAlignment="1" applyProtection="1">
      <alignment horizontal="center" vertical="center" wrapText="1"/>
      <protection locked="0"/>
    </xf>
    <xf numFmtId="3" fontId="7" fillId="4" borderId="3" xfId="4" applyNumberFormat="1" applyFont="1" applyFill="1" applyBorder="1" applyAlignment="1" applyProtection="1">
      <alignment horizontal="center" vertical="center" wrapText="1"/>
      <protection locked="0"/>
    </xf>
    <xf numFmtId="3" fontId="7" fillId="4" borderId="4" xfId="4" applyNumberFormat="1" applyFont="1" applyFill="1" applyBorder="1" applyAlignment="1" applyProtection="1">
      <alignment horizontal="center" vertical="center" wrapText="1"/>
      <protection locked="0"/>
    </xf>
    <xf numFmtId="0" fontId="2" fillId="0" borderId="0" xfId="0" applyFont="1" applyAlignment="1" applyProtection="1">
      <alignment vertical="center"/>
      <protection locked="0"/>
    </xf>
    <xf numFmtId="0" fontId="8" fillId="0" borderId="5" xfId="0" applyFont="1" applyBorder="1" applyAlignment="1" applyProtection="1">
      <alignment vertical="center" wrapText="1"/>
      <protection locked="0"/>
    </xf>
    <xf numFmtId="0" fontId="8" fillId="0" borderId="6" xfId="0" applyFont="1" applyBorder="1" applyAlignment="1" applyProtection="1">
      <alignment vertical="center" wrapText="1"/>
      <protection locked="0"/>
    </xf>
    <xf numFmtId="0" fontId="8" fillId="0" borderId="7" xfId="0" applyFont="1" applyBorder="1" applyAlignment="1" applyProtection="1">
      <alignment horizontal="center" vertical="center"/>
      <protection locked="0"/>
    </xf>
    <xf numFmtId="0" fontId="7" fillId="0" borderId="7" xfId="0" applyFont="1" applyBorder="1" applyAlignment="1">
      <alignment horizontal="center" vertical="center"/>
    </xf>
    <xf numFmtId="0" fontId="6" fillId="3" borderId="1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17" fontId="6" fillId="3" borderId="3" xfId="0" applyNumberFormat="1" applyFont="1" applyFill="1" applyBorder="1" applyAlignment="1" applyProtection="1">
      <alignment horizontal="center" vertical="center" wrapText="1"/>
      <protection locked="0"/>
    </xf>
    <xf numFmtId="0" fontId="6" fillId="3" borderId="3" xfId="4" applyFont="1" applyFill="1" applyBorder="1" applyAlignment="1" applyProtection="1">
      <alignment horizontal="center" vertical="center" wrapText="1"/>
      <protection locked="0"/>
    </xf>
    <xf numFmtId="0" fontId="6" fillId="3" borderId="4" xfId="4" applyFont="1" applyFill="1" applyBorder="1" applyAlignment="1" applyProtection="1">
      <alignment horizontal="center" vertical="center" wrapText="1"/>
      <protection locked="0"/>
    </xf>
    <xf numFmtId="0" fontId="2" fillId="0" borderId="0" xfId="0" applyFont="1" applyAlignment="1" applyProtection="1">
      <alignment vertical="center" wrapText="1"/>
      <protection locked="0"/>
    </xf>
    <xf numFmtId="164" fontId="2" fillId="0" borderId="13" xfId="1" applyFont="1" applyFill="1" applyBorder="1" applyAlignment="1" applyProtection="1">
      <alignment vertical="center"/>
      <protection locked="0"/>
    </xf>
    <xf numFmtId="0" fontId="2" fillId="0" borderId="14" xfId="0" applyFont="1" applyBorder="1" applyAlignment="1" applyProtection="1">
      <alignment vertical="center"/>
      <protection locked="0"/>
    </xf>
    <xf numFmtId="0" fontId="2" fillId="0" borderId="14" xfId="1" applyNumberFormat="1" applyFont="1" applyFill="1" applyBorder="1" applyAlignment="1" applyProtection="1">
      <alignment horizontal="left" vertical="center" wrapText="1"/>
      <protection locked="0"/>
    </xf>
    <xf numFmtId="1" fontId="2" fillId="0" borderId="14" xfId="3" applyNumberFormat="1" applyFont="1" applyFill="1" applyBorder="1" applyAlignment="1" applyProtection="1">
      <alignment horizontal="center" vertical="center"/>
      <protection locked="0"/>
    </xf>
    <xf numFmtId="1" fontId="8" fillId="0" borderId="14" xfId="1" applyNumberFormat="1" applyFont="1" applyFill="1" applyBorder="1" applyAlignment="1" applyProtection="1">
      <alignment horizontal="center" vertical="center"/>
      <protection locked="0"/>
    </xf>
    <xf numFmtId="42" fontId="8" fillId="0" borderId="14" xfId="2" applyFont="1" applyFill="1" applyBorder="1" applyAlignment="1" applyProtection="1">
      <alignment vertical="center"/>
      <protection locked="0"/>
    </xf>
    <xf numFmtId="17" fontId="6" fillId="3" borderId="3" xfId="0" applyNumberFormat="1" applyFont="1" applyFill="1" applyBorder="1" applyAlignment="1" applyProtection="1">
      <alignment horizontal="center" vertical="center"/>
      <protection locked="0"/>
    </xf>
    <xf numFmtId="0" fontId="8" fillId="0" borderId="13"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9" fontId="2" fillId="0" borderId="14" xfId="3" applyFont="1" applyFill="1" applyBorder="1" applyAlignment="1" applyProtection="1">
      <alignment horizontal="center" vertical="center"/>
      <protection locked="0"/>
    </xf>
    <xf numFmtId="0" fontId="2" fillId="0" borderId="14" xfId="0" applyFont="1" applyBorder="1" applyAlignment="1" applyProtection="1">
      <alignment horizontal="left" vertical="center" wrapText="1"/>
      <protection locked="0"/>
    </xf>
    <xf numFmtId="164" fontId="2" fillId="0" borderId="14" xfId="1" applyFont="1" applyFill="1" applyBorder="1" applyAlignment="1" applyProtection="1">
      <alignment vertical="center"/>
      <protection locked="0"/>
    </xf>
    <xf numFmtId="0" fontId="6" fillId="3" borderId="22" xfId="4" applyFont="1" applyFill="1" applyBorder="1" applyAlignment="1" applyProtection="1">
      <alignment horizontal="center" vertical="center" wrapText="1"/>
      <protection locked="0"/>
    </xf>
    <xf numFmtId="0" fontId="6" fillId="3" borderId="23" xfId="4" applyFont="1" applyFill="1" applyBorder="1" applyAlignment="1" applyProtection="1">
      <alignment horizontal="center" vertical="center" wrapText="1"/>
      <protection locked="0"/>
    </xf>
    <xf numFmtId="3" fontId="6" fillId="3" borderId="23" xfId="4" applyNumberFormat="1" applyFont="1" applyFill="1" applyBorder="1" applyAlignment="1" applyProtection="1">
      <alignment horizontal="center" vertical="center" wrapText="1"/>
      <protection locked="0"/>
    </xf>
    <xf numFmtId="3" fontId="7" fillId="4" borderId="23" xfId="4" applyNumberFormat="1" applyFont="1" applyFill="1" applyBorder="1" applyAlignment="1" applyProtection="1">
      <alignment horizontal="center" vertical="center" wrapText="1"/>
      <protection locked="0"/>
    </xf>
    <xf numFmtId="3" fontId="7" fillId="4" borderId="24" xfId="4" applyNumberFormat="1" applyFont="1" applyFill="1" applyBorder="1" applyAlignment="1" applyProtection="1">
      <alignment horizontal="center" vertical="center" wrapText="1"/>
      <protection locked="0"/>
    </xf>
    <xf numFmtId="0" fontId="8" fillId="0" borderId="25" xfId="0" applyFont="1" applyBorder="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165" fontId="8" fillId="0" borderId="26" xfId="2" applyNumberFormat="1" applyFont="1" applyFill="1" applyBorder="1" applyAlignment="1" applyProtection="1">
      <alignment horizontal="center" vertical="center"/>
      <protection locked="0"/>
    </xf>
    <xf numFmtId="164" fontId="8" fillId="0" borderId="26" xfId="1" applyFont="1" applyFill="1" applyBorder="1" applyAlignment="1" applyProtection="1">
      <alignment vertical="center"/>
      <protection locked="0"/>
    </xf>
    <xf numFmtId="1" fontId="8" fillId="0" borderId="26" xfId="1" applyNumberFormat="1" applyFont="1" applyFill="1" applyBorder="1" applyAlignment="1" applyProtection="1">
      <alignment horizontal="center" vertical="center"/>
      <protection locked="0"/>
    </xf>
    <xf numFmtId="0" fontId="2" fillId="2" borderId="0" xfId="0" applyFont="1" applyFill="1" applyProtection="1">
      <protection locked="0"/>
    </xf>
    <xf numFmtId="0" fontId="2" fillId="0" borderId="0" xfId="0" applyFont="1" applyProtection="1">
      <protection locked="0"/>
    </xf>
    <xf numFmtId="0" fontId="3" fillId="0" borderId="0" xfId="0" applyFont="1" applyAlignment="1" applyProtection="1">
      <alignment vertical="center"/>
      <protection locked="0"/>
    </xf>
    <xf numFmtId="0" fontId="4" fillId="0" borderId="0" xfId="0" applyFont="1" applyAlignment="1" applyProtection="1">
      <alignment vertical="center"/>
      <protection locked="0"/>
    </xf>
    <xf numFmtId="0" fontId="11" fillId="0" borderId="0" xfId="0" applyFont="1" applyAlignment="1" applyProtection="1">
      <alignment vertical="center"/>
      <protection locked="0"/>
    </xf>
    <xf numFmtId="0" fontId="9" fillId="0" borderId="0" xfId="0" applyFont="1" applyAlignment="1" applyProtection="1">
      <alignment vertical="center"/>
      <protection locked="0"/>
    </xf>
    <xf numFmtId="166" fontId="8" fillId="0" borderId="14" xfId="2" applyNumberFormat="1" applyFont="1" applyFill="1" applyBorder="1" applyAlignment="1" applyProtection="1">
      <alignment vertical="center"/>
      <protection locked="0"/>
    </xf>
    <xf numFmtId="167" fontId="2" fillId="0" borderId="14" xfId="2" applyNumberFormat="1" applyFont="1" applyFill="1" applyBorder="1" applyAlignment="1" applyProtection="1">
      <alignment vertical="center"/>
      <protection locked="0"/>
    </xf>
    <xf numFmtId="167" fontId="10" fillId="0" borderId="15" xfId="2" applyNumberFormat="1" applyFont="1" applyBorder="1" applyAlignment="1" applyProtection="1">
      <alignment vertical="center"/>
      <protection locked="0"/>
    </xf>
    <xf numFmtId="167" fontId="6" fillId="3" borderId="18" xfId="0" applyNumberFormat="1" applyFont="1" applyFill="1" applyBorder="1" applyAlignment="1" applyProtection="1">
      <alignment vertical="center"/>
      <protection locked="0"/>
    </xf>
    <xf numFmtId="167" fontId="9" fillId="3" borderId="15" xfId="2" applyNumberFormat="1" applyFont="1" applyFill="1" applyBorder="1" applyAlignment="1" applyProtection="1">
      <alignment vertical="center"/>
      <protection locked="0"/>
    </xf>
    <xf numFmtId="167" fontId="6" fillId="3" borderId="18" xfId="2" applyNumberFormat="1" applyFont="1" applyFill="1" applyBorder="1" applyAlignment="1" applyProtection="1">
      <alignment vertical="center"/>
      <protection locked="0"/>
    </xf>
    <xf numFmtId="167" fontId="9" fillId="3" borderId="26" xfId="2" applyNumberFormat="1" applyFont="1" applyFill="1" applyBorder="1" applyAlignment="1" applyProtection="1">
      <alignment vertical="center"/>
      <protection locked="0"/>
    </xf>
    <xf numFmtId="167" fontId="6" fillId="5" borderId="29" xfId="2" applyNumberFormat="1" applyFont="1" applyFill="1" applyBorder="1" applyAlignment="1" applyProtection="1">
      <alignment vertical="center"/>
      <protection locked="0"/>
    </xf>
    <xf numFmtId="165" fontId="8" fillId="0" borderId="26" xfId="2" applyNumberFormat="1" applyFont="1" applyFill="1" applyBorder="1" applyAlignment="1" applyProtection="1">
      <alignment vertical="center"/>
      <protection locked="0"/>
    </xf>
    <xf numFmtId="165" fontId="8" fillId="0" borderId="27" xfId="2" applyNumberFormat="1" applyFont="1" applyFill="1" applyBorder="1" applyAlignment="1" applyProtection="1">
      <alignment vertical="center"/>
      <protection locked="0"/>
    </xf>
    <xf numFmtId="165" fontId="7" fillId="4" borderId="29" xfId="2" applyNumberFormat="1" applyFont="1" applyFill="1" applyBorder="1" applyAlignment="1" applyProtection="1">
      <alignment vertical="center"/>
      <protection locked="0"/>
    </xf>
    <xf numFmtId="165" fontId="7" fillId="4" borderId="30" xfId="2" applyNumberFormat="1" applyFont="1" applyFill="1" applyBorder="1" applyAlignment="1" applyProtection="1">
      <alignment vertical="center"/>
      <protection locked="0"/>
    </xf>
    <xf numFmtId="9" fontId="8" fillId="0" borderId="7" xfId="0" applyNumberFormat="1" applyFont="1" applyBorder="1" applyAlignment="1" applyProtection="1">
      <alignment horizontal="center" vertical="center"/>
      <protection locked="0"/>
    </xf>
    <xf numFmtId="167" fontId="8" fillId="0" borderId="7" xfId="2" applyNumberFormat="1" applyFont="1" applyBorder="1" applyAlignment="1" applyProtection="1">
      <alignment horizontal="center" vertical="center"/>
    </xf>
    <xf numFmtId="167" fontId="8" fillId="0" borderId="6" xfId="2" applyNumberFormat="1" applyFont="1" applyBorder="1" applyAlignment="1" applyProtection="1">
      <alignment horizontal="center" vertical="center"/>
    </xf>
    <xf numFmtId="167" fontId="8" fillId="0" borderId="9" xfId="2" applyNumberFormat="1" applyFont="1" applyFill="1" applyBorder="1" applyAlignment="1" applyProtection="1">
      <alignment horizontal="center" vertical="center"/>
    </xf>
    <xf numFmtId="165" fontId="6" fillId="3" borderId="10" xfId="2" applyNumberFormat="1" applyFont="1" applyFill="1" applyBorder="1" applyAlignment="1" applyProtection="1">
      <alignment horizontal="center" vertical="center"/>
      <protection locked="0"/>
    </xf>
    <xf numFmtId="165" fontId="6" fillId="3" borderId="11" xfId="2" applyNumberFormat="1" applyFont="1" applyFill="1" applyBorder="1" applyAlignment="1" applyProtection="1">
      <alignment horizontal="center" vertical="center"/>
      <protection locked="0"/>
    </xf>
    <xf numFmtId="3" fontId="8" fillId="0" borderId="8" xfId="4" applyNumberFormat="1" applyFont="1" applyBorder="1" applyAlignment="1" applyProtection="1">
      <alignment horizontal="center" vertical="center"/>
      <protection locked="0"/>
    </xf>
    <xf numFmtId="165" fontId="2" fillId="0" borderId="14" xfId="2" applyNumberFormat="1" applyFont="1" applyFill="1" applyBorder="1" applyAlignment="1" applyProtection="1">
      <alignment vertical="center"/>
      <protection locked="0"/>
    </xf>
    <xf numFmtId="165" fontId="8" fillId="0" borderId="14" xfId="2" applyNumberFormat="1" applyFont="1" applyFill="1" applyBorder="1" applyAlignment="1" applyProtection="1">
      <alignment vertical="center"/>
      <protection locked="0"/>
    </xf>
    <xf numFmtId="165" fontId="9" fillId="3" borderId="15" xfId="2" applyNumberFormat="1" applyFont="1" applyFill="1" applyBorder="1" applyAlignment="1" applyProtection="1">
      <alignment vertical="center"/>
      <protection locked="0"/>
    </xf>
    <xf numFmtId="165" fontId="6" fillId="3" borderId="18" xfId="2" applyNumberFormat="1" applyFont="1" applyFill="1" applyBorder="1" applyAlignment="1" applyProtection="1">
      <alignment vertical="center"/>
      <protection locked="0"/>
    </xf>
    <xf numFmtId="165" fontId="10" fillId="0" borderId="14" xfId="2" applyNumberFormat="1" applyFont="1" applyBorder="1" applyAlignment="1" applyProtection="1">
      <alignment vertical="center"/>
      <protection locked="0"/>
    </xf>
    <xf numFmtId="165" fontId="8" fillId="0" borderId="15" xfId="2" applyNumberFormat="1" applyFont="1" applyFill="1" applyBorder="1" applyAlignment="1" applyProtection="1">
      <alignment vertical="center"/>
      <protection locked="0"/>
    </xf>
    <xf numFmtId="165" fontId="6" fillId="3" borderId="17" xfId="0" applyNumberFormat="1" applyFont="1" applyFill="1" applyBorder="1" applyAlignment="1" applyProtection="1">
      <alignment vertical="center"/>
      <protection locked="0"/>
    </xf>
    <xf numFmtId="165" fontId="7" fillId="4" borderId="17" xfId="2" applyNumberFormat="1" applyFont="1" applyFill="1" applyBorder="1" applyAlignment="1" applyProtection="1">
      <alignment vertical="center"/>
      <protection locked="0"/>
    </xf>
    <xf numFmtId="165" fontId="7" fillId="4" borderId="18" xfId="2" applyNumberFormat="1" applyFont="1" applyFill="1" applyBorder="1" applyAlignment="1" applyProtection="1">
      <alignment vertical="center"/>
      <protection locked="0"/>
    </xf>
    <xf numFmtId="165" fontId="9" fillId="3" borderId="26" xfId="2" applyNumberFormat="1" applyFont="1" applyFill="1" applyBorder="1" applyAlignment="1" applyProtection="1">
      <alignment vertical="center"/>
      <protection locked="0"/>
    </xf>
    <xf numFmtId="165" fontId="6" fillId="5" borderId="29" xfId="2" applyNumberFormat="1" applyFont="1" applyFill="1" applyBorder="1" applyAlignment="1" applyProtection="1">
      <alignment vertical="center"/>
      <protection locked="0"/>
    </xf>
    <xf numFmtId="165" fontId="2" fillId="0" borderId="0" xfId="0" applyNumberFormat="1" applyFont="1" applyAlignment="1" applyProtection="1">
      <alignment vertical="center"/>
      <protection locked="0"/>
    </xf>
    <xf numFmtId="1" fontId="7" fillId="0" borderId="7" xfId="0" applyNumberFormat="1" applyFont="1" applyBorder="1" applyAlignment="1" applyProtection="1">
      <alignment horizontal="center" vertical="center"/>
      <protection locked="0"/>
    </xf>
    <xf numFmtId="14" fontId="2" fillId="0" borderId="26" xfId="0" applyNumberFormat="1" applyFont="1" applyBorder="1" applyAlignment="1" applyProtection="1">
      <alignment vertical="center"/>
      <protection locked="0"/>
    </xf>
    <xf numFmtId="9" fontId="2" fillId="0" borderId="26" xfId="0" applyNumberFormat="1" applyFont="1" applyBorder="1" applyAlignment="1" applyProtection="1">
      <alignment vertical="center"/>
      <protection locked="0"/>
    </xf>
    <xf numFmtId="0" fontId="9" fillId="3" borderId="26" xfId="0" applyFont="1" applyFill="1" applyBorder="1" applyAlignment="1" applyProtection="1">
      <alignment vertical="center"/>
      <protection locked="0"/>
    </xf>
    <xf numFmtId="0" fontId="9" fillId="3" borderId="26" xfId="0" applyFont="1" applyFill="1" applyBorder="1" applyAlignment="1" applyProtection="1">
      <alignment horizontal="center" vertical="center" wrapText="1"/>
      <protection locked="0"/>
    </xf>
    <xf numFmtId="165" fontId="6" fillId="3" borderId="29" xfId="2" applyNumberFormat="1" applyFont="1" applyFill="1" applyBorder="1" applyAlignment="1" applyProtection="1">
      <alignment horizontal="center" vertical="center"/>
      <protection locked="0"/>
    </xf>
    <xf numFmtId="165" fontId="6" fillId="3" borderId="30" xfId="2" applyNumberFormat="1" applyFont="1" applyFill="1" applyBorder="1" applyAlignment="1" applyProtection="1">
      <alignment vertical="center"/>
      <protection locked="0"/>
    </xf>
    <xf numFmtId="1" fontId="8" fillId="0" borderId="26" xfId="1" applyNumberFormat="1" applyFont="1" applyFill="1" applyBorder="1" applyAlignment="1" applyProtection="1">
      <alignment vertical="center"/>
      <protection locked="0"/>
    </xf>
    <xf numFmtId="0" fontId="6" fillId="5" borderId="28" xfId="0" applyFont="1" applyFill="1" applyBorder="1" applyAlignment="1" applyProtection="1">
      <alignment horizontal="center" vertical="center"/>
      <protection locked="0"/>
    </xf>
    <xf numFmtId="0" fontId="6" fillId="5" borderId="29" xfId="0" applyFont="1" applyFill="1" applyBorder="1" applyAlignment="1" applyProtection="1">
      <alignment horizontal="center" vertical="center"/>
      <protection locked="0"/>
    </xf>
    <xf numFmtId="0" fontId="6" fillId="5" borderId="19" xfId="0" applyFont="1" applyFill="1" applyBorder="1" applyAlignment="1" applyProtection="1">
      <alignment horizontal="center" vertical="center" wrapText="1"/>
      <protection locked="0"/>
    </xf>
    <xf numFmtId="0" fontId="6" fillId="5" borderId="20" xfId="0" applyFont="1" applyFill="1" applyBorder="1" applyAlignment="1" applyProtection="1">
      <alignment horizontal="center" vertical="center" wrapText="1"/>
      <protection locked="0"/>
    </xf>
    <xf numFmtId="0" fontId="6" fillId="5" borderId="21" xfId="0" applyFont="1" applyFill="1" applyBorder="1" applyAlignment="1" applyProtection="1">
      <alignment horizontal="center" vertical="center" wrapText="1"/>
      <protection locked="0"/>
    </xf>
    <xf numFmtId="0" fontId="2" fillId="0" borderId="0" xfId="0" applyFont="1" applyAlignment="1" applyProtection="1">
      <alignment horizontal="justify" vertical="center" wrapText="1"/>
      <protection locked="0"/>
    </xf>
    <xf numFmtId="0" fontId="6" fillId="5" borderId="16" xfId="0" applyFont="1" applyFill="1" applyBorder="1" applyAlignment="1" applyProtection="1">
      <alignment horizontal="center" vertical="center"/>
      <protection locked="0"/>
    </xf>
    <xf numFmtId="0" fontId="6" fillId="5" borderId="17" xfId="0" applyFont="1" applyFill="1" applyBorder="1" applyAlignment="1" applyProtection="1">
      <alignment horizontal="center" vertical="center"/>
      <protection locked="0"/>
    </xf>
    <xf numFmtId="0" fontId="6" fillId="5" borderId="19" xfId="0" applyFont="1" applyFill="1" applyBorder="1" applyAlignment="1" applyProtection="1">
      <alignment horizontal="center" vertical="center"/>
      <protection locked="0"/>
    </xf>
    <xf numFmtId="0" fontId="6" fillId="5" borderId="20" xfId="0" applyFont="1" applyFill="1" applyBorder="1" applyAlignment="1" applyProtection="1">
      <alignment horizontal="center" vertical="center"/>
      <protection locked="0"/>
    </xf>
    <xf numFmtId="0" fontId="6" fillId="5" borderId="21" xfId="0" applyFont="1" applyFill="1" applyBorder="1" applyAlignment="1" applyProtection="1">
      <alignment horizontal="center" vertical="center"/>
      <protection locked="0"/>
    </xf>
    <xf numFmtId="0" fontId="2" fillId="2" borderId="0" xfId="0" applyFont="1" applyFill="1" applyAlignment="1" applyProtection="1">
      <alignment horizontal="justify" vertical="center" wrapText="1"/>
      <protection locked="0"/>
    </xf>
    <xf numFmtId="0" fontId="6" fillId="5" borderId="1" xfId="0" applyFont="1" applyFill="1" applyBorder="1" applyAlignment="1" applyProtection="1">
      <alignment horizontal="center" vertical="center"/>
      <protection locked="0"/>
    </xf>
    <xf numFmtId="0" fontId="6" fillId="5" borderId="10" xfId="0" applyFont="1" applyFill="1" applyBorder="1" applyAlignment="1" applyProtection="1">
      <alignment horizontal="center" vertical="center"/>
      <protection locked="0"/>
    </xf>
  </cellXfs>
  <cellStyles count="5">
    <cellStyle name="Millares [0]" xfId="1" builtinId="6"/>
    <cellStyle name="Moneda [0]" xfId="2" builtinId="7"/>
    <cellStyle name="Normal" xfId="0" builtinId="0"/>
    <cellStyle name="Normal 2" xfId="4"/>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190499</xdr:colOff>
      <xdr:row>4</xdr:row>
      <xdr:rowOff>200025</xdr:rowOff>
    </xdr:from>
    <xdr:to>
      <xdr:col>15</xdr:col>
      <xdr:colOff>428625</xdr:colOff>
      <xdr:row>6</xdr:row>
      <xdr:rowOff>161925</xdr:rowOff>
    </xdr:to>
    <xdr:sp macro="" textlink="">
      <xdr:nvSpPr>
        <xdr:cNvPr id="2" name="Rectángulo: esquinas redondeadas 1">
          <a:extLst>
            <a:ext uri="{FF2B5EF4-FFF2-40B4-BE49-F238E27FC236}">
              <a16:creationId xmlns:a16="http://schemas.microsoft.com/office/drawing/2014/main" id="{0BC5A5B6-2D8C-3580-A06D-0E8DC66AB7D8}"/>
            </a:ext>
          </a:extLst>
        </xdr:cNvPr>
        <xdr:cNvSpPr/>
      </xdr:nvSpPr>
      <xdr:spPr>
        <a:xfrm>
          <a:off x="13763624" y="1143000"/>
          <a:ext cx="2524126" cy="9144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No modificar</a:t>
          </a:r>
          <a:r>
            <a:rPr lang="es-ES" sz="1100" baseline="0"/>
            <a:t> montos, estos están valorizados de acuerdo a póliza institucional</a:t>
          </a:r>
          <a:endParaRPr lang="es-ES" sz="1100"/>
        </a:p>
      </xdr:txBody>
    </xdr:sp>
    <xdr:clientData/>
  </xdr:twoCellAnchor>
  <xdr:twoCellAnchor>
    <xdr:from>
      <xdr:col>12</xdr:col>
      <xdr:colOff>247649</xdr:colOff>
      <xdr:row>44</xdr:row>
      <xdr:rowOff>142875</xdr:rowOff>
    </xdr:from>
    <xdr:to>
      <xdr:col>15</xdr:col>
      <xdr:colOff>85724</xdr:colOff>
      <xdr:row>46</xdr:row>
      <xdr:rowOff>104775</xdr:rowOff>
    </xdr:to>
    <xdr:sp macro="" textlink="">
      <xdr:nvSpPr>
        <xdr:cNvPr id="3" name="Rectángulo: esquinas redondeadas 2">
          <a:extLst>
            <a:ext uri="{FF2B5EF4-FFF2-40B4-BE49-F238E27FC236}">
              <a16:creationId xmlns:a16="http://schemas.microsoft.com/office/drawing/2014/main" id="{EEDEF249-0200-F5BA-3A73-46173948EB65}"/>
            </a:ext>
          </a:extLst>
        </xdr:cNvPr>
        <xdr:cNvSpPr/>
      </xdr:nvSpPr>
      <xdr:spPr>
        <a:xfrm>
          <a:off x="13820774" y="13620750"/>
          <a:ext cx="2124075" cy="9144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No modificar montos, estos ya se encuentran valorizados de acuerdo a prorrateo facturas institucionales</a:t>
          </a:r>
        </a:p>
      </xdr:txBody>
    </xdr:sp>
    <xdr:clientData/>
  </xdr:twoCellAnchor>
  <xdr:twoCellAnchor>
    <xdr:from>
      <xdr:col>9</xdr:col>
      <xdr:colOff>95249</xdr:colOff>
      <xdr:row>63</xdr:row>
      <xdr:rowOff>428625</xdr:rowOff>
    </xdr:from>
    <xdr:to>
      <xdr:col>11</xdr:col>
      <xdr:colOff>647699</xdr:colOff>
      <xdr:row>65</xdr:row>
      <xdr:rowOff>219075</xdr:rowOff>
    </xdr:to>
    <xdr:sp macro="" textlink="">
      <xdr:nvSpPr>
        <xdr:cNvPr id="4" name="Rectángulo: esquinas redondeadas 3">
          <a:extLst>
            <a:ext uri="{FF2B5EF4-FFF2-40B4-BE49-F238E27FC236}">
              <a16:creationId xmlns:a16="http://schemas.microsoft.com/office/drawing/2014/main" id="{E71BB118-862D-D9BA-429A-B6417739F30F}"/>
            </a:ext>
          </a:extLst>
        </xdr:cNvPr>
        <xdr:cNvSpPr/>
      </xdr:nvSpPr>
      <xdr:spPr>
        <a:xfrm>
          <a:off x="10868024" y="20116800"/>
          <a:ext cx="2371725" cy="71437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No modificar montos,</a:t>
          </a:r>
          <a:r>
            <a:rPr lang="es-ES" sz="1100" baseline="0"/>
            <a:t> corresponde a personal coordinadora de proy. externos</a:t>
          </a:r>
          <a:endParaRPr lang="es-ES" sz="1100"/>
        </a:p>
      </xdr:txBody>
    </xdr:sp>
    <xdr:clientData/>
  </xdr:twoCellAnchor>
</xdr:wsDr>
</file>

<file path=xl/persons/person.xml><?xml version="1.0" encoding="utf-8"?>
<personList xmlns="http://schemas.microsoft.com/office/spreadsheetml/2018/threadedcomments" xmlns:x="http://schemas.openxmlformats.org/spreadsheetml/2006/main">
  <person displayName="Roxany Barahona Ligueno" id="{C863E9B6-31CB-4819-AF76-3A423A598557}" userId="S::rbarahona@anid.cl::cc50f002-2f9b-4816-8a39-ce483614177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5" dT="2026-06-18T18:15:01.87" personId="{C863E9B6-31CB-4819-AF76-3A423A598557}" id="{3129BAC0-6921-4FDF-AEA4-C5974D8DC5AE}">
    <text>Considerar el valor de la UF del último día del mes que postula.-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5"/>
  <sheetViews>
    <sheetView tabSelected="1" topLeftCell="A46" workbookViewId="0">
      <selection activeCell="H1" sqref="H1"/>
    </sheetView>
  </sheetViews>
  <sheetFormatPr baseColWidth="10" defaultColWidth="11.375" defaultRowHeight="12"/>
  <cols>
    <col min="1" max="1" width="30.25" style="8" customWidth="1"/>
    <col min="2" max="2" width="28" style="8" customWidth="1"/>
    <col min="3" max="3" width="19.625" style="8" customWidth="1"/>
    <col min="4" max="4" width="15" style="8" customWidth="1"/>
    <col min="5" max="5" width="12.625" style="8" customWidth="1"/>
    <col min="6" max="6" width="12.75" style="8" customWidth="1"/>
    <col min="7" max="7" width="12.375" style="8" customWidth="1"/>
    <col min="8" max="8" width="14.25" style="8" customWidth="1"/>
    <col min="9" max="9" width="14.375" style="8" customWidth="1"/>
    <col min="10" max="10" width="14" style="8" customWidth="1"/>
    <col min="11" max="11" width="13.25" style="8" customWidth="1"/>
    <col min="12" max="12" width="14.75" style="8" customWidth="1"/>
    <col min="13" max="16384" width="11.375" style="8"/>
  </cols>
  <sheetData>
    <row r="1" spans="1:12" s="1" customFormat="1"/>
    <row r="2" spans="1:12" s="3" customFormat="1" ht="17.25" customHeight="1">
      <c r="A2" s="2" t="s">
        <v>0</v>
      </c>
    </row>
    <row r="3" spans="1:12" s="1" customFormat="1" ht="30" customHeight="1">
      <c r="A3" s="97" t="s">
        <v>1</v>
      </c>
      <c r="B3" s="97"/>
      <c r="C3" s="97"/>
      <c r="D3" s="97"/>
      <c r="E3" s="97"/>
      <c r="F3" s="97"/>
      <c r="G3" s="97"/>
      <c r="H3" s="97"/>
      <c r="I3" s="97"/>
      <c r="J3" s="97"/>
      <c r="K3" s="97"/>
      <c r="L3" s="97"/>
    </row>
    <row r="4" spans="1:12" s="1" customFormat="1" ht="15" customHeight="1" thickBot="1">
      <c r="A4" s="1" t="s">
        <v>2</v>
      </c>
    </row>
    <row r="5" spans="1:12" ht="36.75" thickBot="1">
      <c r="A5" s="4" t="s">
        <v>3</v>
      </c>
      <c r="B5" s="5" t="s">
        <v>4</v>
      </c>
      <c r="C5" s="5" t="s">
        <v>5</v>
      </c>
      <c r="D5" s="5" t="s">
        <v>6</v>
      </c>
      <c r="E5" s="5" t="s">
        <v>7</v>
      </c>
      <c r="F5" s="5" t="s">
        <v>8</v>
      </c>
      <c r="G5" s="5" t="s">
        <v>9</v>
      </c>
      <c r="H5" s="5" t="s">
        <v>10</v>
      </c>
      <c r="I5" s="5" t="s">
        <v>11</v>
      </c>
      <c r="J5" s="5" t="s">
        <v>12</v>
      </c>
      <c r="K5" s="6" t="s">
        <v>13</v>
      </c>
      <c r="L5" s="7" t="s">
        <v>14</v>
      </c>
    </row>
    <row r="6" spans="1:12" ht="38.25" customHeight="1" thickBot="1">
      <c r="A6" s="9" t="s">
        <v>15</v>
      </c>
      <c r="B6" s="10" t="s">
        <v>16</v>
      </c>
      <c r="C6" s="11">
        <f>10180.74/2</f>
        <v>5090.37</v>
      </c>
      <c r="D6" s="65">
        <v>39500</v>
      </c>
      <c r="E6" s="59">
        <v>0.01</v>
      </c>
      <c r="F6" s="78">
        <f>(C6*D6)*E6</f>
        <v>2010696.1500000001</v>
      </c>
      <c r="G6" s="11">
        <v>10</v>
      </c>
      <c r="H6" s="11">
        <v>12</v>
      </c>
      <c r="I6" s="12">
        <f>+G6+H6</f>
        <v>22</v>
      </c>
      <c r="J6" s="60">
        <f>+F6*I6</f>
        <v>44235315.300000004</v>
      </c>
      <c r="K6" s="61">
        <f>+F6*G6</f>
        <v>20106961.5</v>
      </c>
      <c r="L6" s="62">
        <f>+F6*H6</f>
        <v>24128353.800000001</v>
      </c>
    </row>
    <row r="7" spans="1:12" ht="19.5" customHeight="1" thickBot="1">
      <c r="A7" s="98" t="s">
        <v>17</v>
      </c>
      <c r="B7" s="99"/>
      <c r="C7" s="99"/>
      <c r="D7" s="99"/>
      <c r="E7" s="99"/>
      <c r="F7" s="99"/>
      <c r="G7" s="99"/>
      <c r="H7" s="99"/>
      <c r="I7" s="99"/>
      <c r="J7" s="63">
        <f>+J6</f>
        <v>44235315.300000004</v>
      </c>
      <c r="K7" s="63">
        <f>+K6</f>
        <v>20106961.5</v>
      </c>
      <c r="L7" s="64">
        <f>+L6</f>
        <v>24128353.800000001</v>
      </c>
    </row>
    <row r="8" spans="1:12" s="1" customFormat="1"/>
    <row r="9" spans="1:12" s="3" customFormat="1" ht="17.25" customHeight="1">
      <c r="A9" s="2" t="s">
        <v>18</v>
      </c>
    </row>
    <row r="10" spans="1:12" s="1" customFormat="1" ht="28.5" customHeight="1">
      <c r="A10" s="97" t="s">
        <v>19</v>
      </c>
      <c r="B10" s="97"/>
      <c r="C10" s="97"/>
      <c r="D10" s="97"/>
      <c r="E10" s="97"/>
      <c r="F10" s="97"/>
      <c r="G10" s="97"/>
    </row>
    <row r="11" spans="1:12" s="1" customFormat="1" ht="15" customHeight="1" thickBot="1">
      <c r="A11" s="1" t="s">
        <v>20</v>
      </c>
    </row>
    <row r="12" spans="1:12" s="18" customFormat="1" ht="60" customHeight="1">
      <c r="A12" s="13" t="s">
        <v>21</v>
      </c>
      <c r="B12" s="14" t="s">
        <v>22</v>
      </c>
      <c r="C12" s="15" t="s">
        <v>23</v>
      </c>
      <c r="D12" s="15" t="s">
        <v>24</v>
      </c>
      <c r="E12" s="15" t="s">
        <v>25</v>
      </c>
      <c r="F12" s="16" t="s">
        <v>26</v>
      </c>
      <c r="G12" s="17" t="s">
        <v>27</v>
      </c>
    </row>
    <row r="13" spans="1:12" ht="24.95" customHeight="1">
      <c r="A13" s="19"/>
      <c r="B13" s="20"/>
      <c r="C13" s="21"/>
      <c r="D13" s="66">
        <v>0</v>
      </c>
      <c r="E13" s="22">
        <v>0</v>
      </c>
      <c r="F13" s="23">
        <v>0</v>
      </c>
      <c r="G13" s="68">
        <f t="shared" ref="G13:G15" si="0">D13*E13*F13</f>
        <v>0</v>
      </c>
    </row>
    <row r="14" spans="1:12" ht="24.95" customHeight="1">
      <c r="A14" s="19"/>
      <c r="B14" s="20"/>
      <c r="C14" s="21"/>
      <c r="D14" s="67"/>
      <c r="E14" s="22"/>
      <c r="F14" s="23"/>
      <c r="G14" s="68">
        <f t="shared" si="0"/>
        <v>0</v>
      </c>
    </row>
    <row r="15" spans="1:12" ht="24.95" customHeight="1">
      <c r="A15" s="19"/>
      <c r="B15" s="20"/>
      <c r="C15" s="21"/>
      <c r="D15" s="67"/>
      <c r="E15" s="22"/>
      <c r="F15" s="23"/>
      <c r="G15" s="68">
        <f t="shared" si="0"/>
        <v>0</v>
      </c>
    </row>
    <row r="16" spans="1:12" ht="24.95" customHeight="1" thickBot="1">
      <c r="A16" s="92" t="s">
        <v>17</v>
      </c>
      <c r="B16" s="93"/>
      <c r="C16" s="93"/>
      <c r="D16" s="93"/>
      <c r="E16" s="93"/>
      <c r="F16" s="93">
        <f>SUM(G13:G15)</f>
        <v>0</v>
      </c>
      <c r="G16" s="69">
        <f>SUM(G13:G15)</f>
        <v>0</v>
      </c>
    </row>
    <row r="17" spans="1:13" s="1" customFormat="1"/>
    <row r="18" spans="1:13" s="3" customFormat="1" ht="17.25" customHeight="1">
      <c r="A18" s="2" t="s">
        <v>28</v>
      </c>
    </row>
    <row r="19" spans="1:13" s="1" customFormat="1" ht="26.25" customHeight="1">
      <c r="A19" s="97" t="s">
        <v>29</v>
      </c>
      <c r="B19" s="97"/>
      <c r="C19" s="97"/>
      <c r="D19" s="97"/>
      <c r="E19" s="97"/>
      <c r="F19" s="97"/>
      <c r="G19" s="97"/>
      <c r="H19" s="97"/>
      <c r="I19" s="97"/>
      <c r="J19" s="97"/>
      <c r="K19" s="97"/>
    </row>
    <row r="20" spans="1:13" s="1" customFormat="1" ht="17.25" customHeight="1" thickBot="1">
      <c r="A20" s="1" t="s">
        <v>20</v>
      </c>
    </row>
    <row r="21" spans="1:13" ht="36">
      <c r="A21" s="13" t="s">
        <v>30</v>
      </c>
      <c r="B21" s="14" t="s">
        <v>31</v>
      </c>
      <c r="C21" s="25" t="s">
        <v>32</v>
      </c>
      <c r="D21" s="25" t="s">
        <v>33</v>
      </c>
      <c r="E21" s="15" t="s">
        <v>34</v>
      </c>
      <c r="F21" s="16" t="s">
        <v>35</v>
      </c>
      <c r="G21" s="16" t="s">
        <v>36</v>
      </c>
      <c r="H21" s="16" t="s">
        <v>37</v>
      </c>
      <c r="I21" s="16" t="s">
        <v>38</v>
      </c>
      <c r="J21" s="6" t="s">
        <v>13</v>
      </c>
      <c r="K21" s="7" t="s">
        <v>14</v>
      </c>
    </row>
    <row r="22" spans="1:13" ht="24.95" customHeight="1">
      <c r="A22" s="26"/>
      <c r="B22" s="27"/>
      <c r="C22" s="66">
        <v>0</v>
      </c>
      <c r="D22" s="28">
        <v>0</v>
      </c>
      <c r="E22" s="66">
        <f>+C22*D22</f>
        <v>0</v>
      </c>
      <c r="F22" s="23">
        <v>0</v>
      </c>
      <c r="G22" s="23">
        <v>0</v>
      </c>
      <c r="H22" s="23">
        <f>+F22+G22</f>
        <v>0</v>
      </c>
      <c r="I22" s="70">
        <f t="shared" ref="I22:I28" si="1">E22*H22</f>
        <v>0</v>
      </c>
      <c r="J22" s="67">
        <f>+$E22*F22</f>
        <v>0</v>
      </c>
      <c r="K22" s="71">
        <f>+$E22*G22</f>
        <v>0</v>
      </c>
      <c r="M22" s="8" t="s">
        <v>39</v>
      </c>
    </row>
    <row r="23" spans="1:13" ht="24.95" customHeight="1">
      <c r="A23" s="26"/>
      <c r="B23" s="27"/>
      <c r="C23" s="66"/>
      <c r="D23" s="28"/>
      <c r="E23" s="66">
        <f t="shared" ref="E23:E28" si="2">+C23*D23</f>
        <v>0</v>
      </c>
      <c r="F23" s="23"/>
      <c r="G23" s="23"/>
      <c r="H23" s="23">
        <f t="shared" ref="H23:H28" si="3">+F23+G23</f>
        <v>0</v>
      </c>
      <c r="I23" s="70">
        <f t="shared" si="1"/>
        <v>0</v>
      </c>
      <c r="J23" s="67">
        <f t="shared" ref="J23:K28" si="4">+$E23*F23</f>
        <v>0</v>
      </c>
      <c r="K23" s="71">
        <f t="shared" si="4"/>
        <v>0</v>
      </c>
      <c r="M23" s="8" t="s">
        <v>40</v>
      </c>
    </row>
    <row r="24" spans="1:13" ht="24.95" customHeight="1">
      <c r="A24" s="26"/>
      <c r="B24" s="27"/>
      <c r="C24" s="66"/>
      <c r="D24" s="28"/>
      <c r="E24" s="66">
        <f t="shared" si="2"/>
        <v>0</v>
      </c>
      <c r="F24" s="23"/>
      <c r="G24" s="23"/>
      <c r="H24" s="23">
        <f t="shared" si="3"/>
        <v>0</v>
      </c>
      <c r="I24" s="70">
        <f t="shared" si="1"/>
        <v>0</v>
      </c>
      <c r="J24" s="67">
        <f t="shared" si="4"/>
        <v>0</v>
      </c>
      <c r="K24" s="71">
        <f t="shared" si="4"/>
        <v>0</v>
      </c>
      <c r="M24" s="8" t="s">
        <v>41</v>
      </c>
    </row>
    <row r="25" spans="1:13" ht="24.95" customHeight="1">
      <c r="A25" s="26"/>
      <c r="B25" s="27"/>
      <c r="C25" s="66"/>
      <c r="D25" s="28"/>
      <c r="E25" s="66">
        <f t="shared" si="2"/>
        <v>0</v>
      </c>
      <c r="F25" s="23"/>
      <c r="G25" s="23"/>
      <c r="H25" s="23">
        <f t="shared" si="3"/>
        <v>0</v>
      </c>
      <c r="I25" s="70">
        <f t="shared" si="1"/>
        <v>0</v>
      </c>
      <c r="J25" s="67">
        <f t="shared" si="4"/>
        <v>0</v>
      </c>
      <c r="K25" s="71">
        <f t="shared" si="4"/>
        <v>0</v>
      </c>
      <c r="M25" s="8" t="s">
        <v>42</v>
      </c>
    </row>
    <row r="26" spans="1:13" ht="24.95" customHeight="1">
      <c r="A26" s="26"/>
      <c r="B26" s="27"/>
      <c r="C26" s="66"/>
      <c r="D26" s="28"/>
      <c r="E26" s="66">
        <f t="shared" si="2"/>
        <v>0</v>
      </c>
      <c r="F26" s="23"/>
      <c r="G26" s="23"/>
      <c r="H26" s="23">
        <f t="shared" si="3"/>
        <v>0</v>
      </c>
      <c r="I26" s="70">
        <f t="shared" si="1"/>
        <v>0</v>
      </c>
      <c r="J26" s="67">
        <f t="shared" si="4"/>
        <v>0</v>
      </c>
      <c r="K26" s="71">
        <f t="shared" si="4"/>
        <v>0</v>
      </c>
    </row>
    <row r="27" spans="1:13" ht="24.95" customHeight="1">
      <c r="A27" s="26"/>
      <c r="B27" s="29"/>
      <c r="C27" s="66"/>
      <c r="D27" s="28"/>
      <c r="E27" s="66">
        <f t="shared" si="2"/>
        <v>0</v>
      </c>
      <c r="F27" s="23"/>
      <c r="G27" s="23"/>
      <c r="H27" s="23">
        <f t="shared" si="3"/>
        <v>0</v>
      </c>
      <c r="I27" s="70">
        <f t="shared" si="1"/>
        <v>0</v>
      </c>
      <c r="J27" s="67">
        <f t="shared" si="4"/>
        <v>0</v>
      </c>
      <c r="K27" s="71">
        <f t="shared" si="4"/>
        <v>0</v>
      </c>
    </row>
    <row r="28" spans="1:13" ht="24.95" customHeight="1">
      <c r="A28" s="26"/>
      <c r="B28" s="30"/>
      <c r="C28" s="67"/>
      <c r="D28" s="28"/>
      <c r="E28" s="66">
        <f t="shared" si="2"/>
        <v>0</v>
      </c>
      <c r="F28" s="23"/>
      <c r="G28" s="23"/>
      <c r="H28" s="23">
        <f t="shared" si="3"/>
        <v>0</v>
      </c>
      <c r="I28" s="70">
        <f t="shared" si="1"/>
        <v>0</v>
      </c>
      <c r="J28" s="67">
        <f t="shared" si="4"/>
        <v>0</v>
      </c>
      <c r="K28" s="71">
        <f t="shared" si="4"/>
        <v>0</v>
      </c>
    </row>
    <row r="29" spans="1:13" ht="24.95" customHeight="1" thickBot="1">
      <c r="A29" s="94" t="s">
        <v>17</v>
      </c>
      <c r="B29" s="95"/>
      <c r="C29" s="95"/>
      <c r="D29" s="95"/>
      <c r="E29" s="95"/>
      <c r="F29" s="95"/>
      <c r="G29" s="95"/>
      <c r="H29" s="96"/>
      <c r="I29" s="72">
        <f>SUM(I22:I28)</f>
        <v>0</v>
      </c>
      <c r="J29" s="73">
        <f>SUM(J22:J28)</f>
        <v>0</v>
      </c>
      <c r="K29" s="74">
        <f>SUM(K22:K28)</f>
        <v>0</v>
      </c>
    </row>
    <row r="30" spans="1:13" s="1" customFormat="1"/>
    <row r="31" spans="1:13" s="3" customFormat="1" ht="17.25" customHeight="1">
      <c r="A31" s="2" t="s">
        <v>28</v>
      </c>
    </row>
    <row r="32" spans="1:13" s="1" customFormat="1" ht="15" customHeight="1">
      <c r="A32" s="1" t="s">
        <v>43</v>
      </c>
    </row>
    <row r="33" spans="1:13" s="1" customFormat="1" ht="15" customHeight="1">
      <c r="A33" s="1" t="s">
        <v>44</v>
      </c>
    </row>
    <row r="34" spans="1:13" s="1" customFormat="1" ht="15" customHeight="1" thickBot="1">
      <c r="A34" s="1" t="s">
        <v>20</v>
      </c>
    </row>
    <row r="35" spans="1:13" ht="24">
      <c r="A35" s="31" t="s">
        <v>45</v>
      </c>
      <c r="B35" s="32" t="s">
        <v>46</v>
      </c>
      <c r="C35" s="32" t="s">
        <v>47</v>
      </c>
      <c r="D35" s="32" t="s">
        <v>48</v>
      </c>
      <c r="E35" s="32" t="s">
        <v>49</v>
      </c>
      <c r="F35" s="32" t="s">
        <v>50</v>
      </c>
      <c r="G35" s="32" t="s">
        <v>51</v>
      </c>
      <c r="H35" s="33" t="s">
        <v>52</v>
      </c>
      <c r="I35" s="34" t="s">
        <v>13</v>
      </c>
      <c r="J35" s="35" t="s">
        <v>14</v>
      </c>
    </row>
    <row r="36" spans="1:13" ht="33" customHeight="1">
      <c r="A36" s="36" t="s">
        <v>53</v>
      </c>
      <c r="B36" s="37"/>
      <c r="C36" s="38">
        <v>0</v>
      </c>
      <c r="D36" s="39">
        <v>0</v>
      </c>
      <c r="E36" s="40">
        <v>0</v>
      </c>
      <c r="F36" s="40">
        <v>0</v>
      </c>
      <c r="G36" s="40">
        <f>+E36+F36</f>
        <v>0</v>
      </c>
      <c r="H36" s="75">
        <f>C36*D36*G36</f>
        <v>0</v>
      </c>
      <c r="I36" s="55">
        <f>+$C36*$D36*E36</f>
        <v>0</v>
      </c>
      <c r="J36" s="56">
        <f>+$C36*$D36*F36</f>
        <v>0</v>
      </c>
    </row>
    <row r="37" spans="1:13" ht="33" customHeight="1">
      <c r="A37" s="36" t="s">
        <v>54</v>
      </c>
      <c r="B37" s="37"/>
      <c r="C37" s="38"/>
      <c r="D37" s="39"/>
      <c r="E37" s="40"/>
      <c r="F37" s="40"/>
      <c r="G37" s="40">
        <f t="shared" ref="G37:G38" si="5">+E37+F37</f>
        <v>0</v>
      </c>
      <c r="H37" s="75">
        <f t="shared" ref="H37:H38" si="6">C37*D37*G37</f>
        <v>0</v>
      </c>
      <c r="I37" s="55">
        <f t="shared" ref="I37:J38" si="7">+$C37*$D37*E37</f>
        <v>0</v>
      </c>
      <c r="J37" s="56">
        <f t="shared" si="7"/>
        <v>0</v>
      </c>
    </row>
    <row r="38" spans="1:13" ht="33" customHeight="1">
      <c r="A38" s="36" t="s">
        <v>55</v>
      </c>
      <c r="B38" s="37"/>
      <c r="C38" s="38"/>
      <c r="D38" s="39"/>
      <c r="E38" s="40"/>
      <c r="F38" s="40"/>
      <c r="G38" s="40">
        <f t="shared" si="5"/>
        <v>0</v>
      </c>
      <c r="H38" s="75">
        <f t="shared" si="6"/>
        <v>0</v>
      </c>
      <c r="I38" s="55">
        <f t="shared" si="7"/>
        <v>0</v>
      </c>
      <c r="J38" s="56">
        <f t="shared" si="7"/>
        <v>0</v>
      </c>
    </row>
    <row r="39" spans="1:13" ht="24.75" customHeight="1" thickBot="1">
      <c r="A39" s="86" t="s">
        <v>17</v>
      </c>
      <c r="B39" s="87"/>
      <c r="C39" s="87"/>
      <c r="D39" s="87"/>
      <c r="E39" s="87"/>
      <c r="F39" s="87"/>
      <c r="G39" s="87"/>
      <c r="H39" s="76">
        <f>H36+H38</f>
        <v>0</v>
      </c>
      <c r="I39" s="57">
        <f>SUM(I36:I38)</f>
        <v>0</v>
      </c>
      <c r="J39" s="58">
        <f>SUM(J36:J38)</f>
        <v>0</v>
      </c>
    </row>
    <row r="40" spans="1:13" s="41" customFormat="1" ht="24.75" customHeight="1"/>
    <row r="41" spans="1:13" s="3" customFormat="1" ht="17.25" customHeight="1">
      <c r="A41" s="2" t="s">
        <v>28</v>
      </c>
    </row>
    <row r="42" spans="1:13" s="1" customFormat="1" ht="15" customHeight="1">
      <c r="A42" s="1" t="s">
        <v>56</v>
      </c>
    </row>
    <row r="43" spans="1:13" s="1" customFormat="1" ht="15" customHeight="1" thickBot="1">
      <c r="A43" s="1" t="s">
        <v>20</v>
      </c>
    </row>
    <row r="44" spans="1:13" ht="24">
      <c r="A44" s="31" t="s">
        <v>57</v>
      </c>
      <c r="B44" s="32" t="s">
        <v>58</v>
      </c>
      <c r="C44" s="32" t="s">
        <v>84</v>
      </c>
      <c r="D44" s="32" t="s">
        <v>83</v>
      </c>
      <c r="E44" s="81" t="s">
        <v>80</v>
      </c>
      <c r="F44" s="82" t="s">
        <v>81</v>
      </c>
      <c r="G44" s="32" t="s">
        <v>49</v>
      </c>
      <c r="H44" s="32" t="s">
        <v>50</v>
      </c>
      <c r="I44" s="32" t="s">
        <v>51</v>
      </c>
      <c r="J44" s="33" t="s">
        <v>52</v>
      </c>
      <c r="K44" s="34" t="s">
        <v>13</v>
      </c>
      <c r="L44" s="35" t="s">
        <v>14</v>
      </c>
    </row>
    <row r="45" spans="1:13" ht="37.5" customHeight="1">
      <c r="A45" s="36" t="s">
        <v>59</v>
      </c>
      <c r="B45" s="37" t="s">
        <v>82</v>
      </c>
      <c r="C45" s="38">
        <v>23032270</v>
      </c>
      <c r="D45" s="85">
        <v>9250525</v>
      </c>
      <c r="E45" s="79">
        <v>46164</v>
      </c>
      <c r="F45" s="80">
        <v>0.02</v>
      </c>
      <c r="G45" s="40">
        <v>10</v>
      </c>
      <c r="H45" s="40">
        <v>12</v>
      </c>
      <c r="I45" s="40">
        <f t="shared" ref="I45:I47" si="8">+G45+H45</f>
        <v>22</v>
      </c>
      <c r="J45" s="53">
        <f>C45*F45*I45</f>
        <v>10134198.800000001</v>
      </c>
      <c r="K45" s="55">
        <f>C45*F45*G45</f>
        <v>4606454</v>
      </c>
      <c r="L45" s="55">
        <f>J45-K45</f>
        <v>5527744.8000000007</v>
      </c>
    </row>
    <row r="46" spans="1:13" ht="37.5" customHeight="1">
      <c r="A46" s="36" t="s">
        <v>59</v>
      </c>
      <c r="B46" s="37" t="s">
        <v>87</v>
      </c>
      <c r="C46" s="38">
        <v>77793553</v>
      </c>
      <c r="D46" s="85">
        <v>34782410</v>
      </c>
      <c r="E46" s="79">
        <v>46183</v>
      </c>
      <c r="F46" s="80">
        <v>0.02</v>
      </c>
      <c r="G46" s="40">
        <v>10</v>
      </c>
      <c r="H46" s="40">
        <v>12</v>
      </c>
      <c r="I46" s="40">
        <f t="shared" si="8"/>
        <v>22</v>
      </c>
      <c r="J46" s="53">
        <f>C46*F46*I46</f>
        <v>34229163.32</v>
      </c>
      <c r="K46" s="55">
        <f>C46*F46*G46</f>
        <v>15558710.600000001</v>
      </c>
      <c r="L46" s="55">
        <f>J46-K46</f>
        <v>18670452.719999999</v>
      </c>
    </row>
    <row r="47" spans="1:13" ht="37.5" customHeight="1">
      <c r="A47" s="36" t="s">
        <v>59</v>
      </c>
      <c r="B47" s="37" t="s">
        <v>85</v>
      </c>
      <c r="C47" s="38">
        <v>22046416</v>
      </c>
      <c r="D47" s="85">
        <v>122918</v>
      </c>
      <c r="E47" s="79">
        <v>46113</v>
      </c>
      <c r="F47" s="80">
        <v>0.02</v>
      </c>
      <c r="G47" s="40">
        <v>10</v>
      </c>
      <c r="H47" s="40">
        <v>12</v>
      </c>
      <c r="I47" s="40">
        <f t="shared" si="8"/>
        <v>22</v>
      </c>
      <c r="J47" s="53">
        <f>C47*F47*I47</f>
        <v>9700423.040000001</v>
      </c>
      <c r="K47" s="55">
        <f>C47*F47*G47</f>
        <v>4409283.2</v>
      </c>
      <c r="L47" s="55">
        <f>J47-K47</f>
        <v>5291139.8400000008</v>
      </c>
    </row>
    <row r="48" spans="1:13" ht="24.75" customHeight="1" thickBot="1">
      <c r="A48" s="86" t="s">
        <v>17</v>
      </c>
      <c r="B48" s="87"/>
      <c r="C48" s="87"/>
      <c r="D48" s="87"/>
      <c r="E48" s="87"/>
      <c r="F48" s="87"/>
      <c r="G48" s="87"/>
      <c r="H48" s="54">
        <f>J45+J47</f>
        <v>19834621.840000004</v>
      </c>
      <c r="I48" s="83" t="s">
        <v>86</v>
      </c>
      <c r="J48" s="84">
        <f>J45+J46+J47</f>
        <v>54063785.160000004</v>
      </c>
      <c r="K48" s="58">
        <f t="shared" ref="K48:L48" si="9">K45+K46+K47</f>
        <v>24574447.800000001</v>
      </c>
      <c r="L48" s="58">
        <f t="shared" si="9"/>
        <v>29489337.359999999</v>
      </c>
      <c r="M48" s="77"/>
    </row>
    <row r="49" spans="1:11" s="42" customFormat="1" ht="24.75" customHeight="1"/>
    <row r="50" spans="1:11" s="44" customFormat="1" ht="17.25" customHeight="1">
      <c r="A50" s="43" t="s">
        <v>28</v>
      </c>
    </row>
    <row r="51" spans="1:11" ht="15" customHeight="1">
      <c r="A51" s="8" t="s">
        <v>60</v>
      </c>
    </row>
    <row r="52" spans="1:11" ht="15" customHeight="1" thickBot="1">
      <c r="A52" s="8" t="s">
        <v>20</v>
      </c>
    </row>
    <row r="53" spans="1:11" s="18" customFormat="1" ht="60" customHeight="1">
      <c r="A53" s="13" t="s">
        <v>61</v>
      </c>
      <c r="B53" s="32" t="s">
        <v>62</v>
      </c>
      <c r="C53" s="14" t="s">
        <v>63</v>
      </c>
      <c r="D53" s="15" t="s">
        <v>64</v>
      </c>
      <c r="E53" s="15" t="s">
        <v>65</v>
      </c>
      <c r="F53" s="16" t="s">
        <v>66</v>
      </c>
      <c r="G53" s="17" t="s">
        <v>67</v>
      </c>
    </row>
    <row r="54" spans="1:11" ht="24.95" customHeight="1">
      <c r="A54" s="19"/>
      <c r="B54" s="20"/>
      <c r="C54" s="21">
        <v>0</v>
      </c>
      <c r="D54" s="28">
        <v>0</v>
      </c>
      <c r="E54" s="22">
        <f>C54*D54</f>
        <v>0</v>
      </c>
      <c r="F54" s="23">
        <v>0</v>
      </c>
      <c r="G54" s="51">
        <f>E54*F54</f>
        <v>0</v>
      </c>
      <c r="K54" s="45" t="s">
        <v>68</v>
      </c>
    </row>
    <row r="55" spans="1:11" ht="24.95" customHeight="1">
      <c r="A55" s="19"/>
      <c r="B55" s="20"/>
      <c r="C55" s="21"/>
      <c r="D55" s="28"/>
      <c r="E55" s="22">
        <f t="shared" ref="E55:E57" si="10">C55*D55</f>
        <v>0</v>
      </c>
      <c r="F55" s="23"/>
      <c r="G55" s="51">
        <f t="shared" ref="G55:G58" si="11">E55*F55</f>
        <v>0</v>
      </c>
      <c r="K55" s="45" t="s">
        <v>69</v>
      </c>
    </row>
    <row r="56" spans="1:11" ht="24.95" customHeight="1">
      <c r="A56" s="19"/>
      <c r="B56" s="20"/>
      <c r="C56" s="21"/>
      <c r="D56" s="28"/>
      <c r="E56" s="22">
        <f t="shared" si="10"/>
        <v>0</v>
      </c>
      <c r="F56" s="23"/>
      <c r="G56" s="51">
        <f t="shared" si="11"/>
        <v>0</v>
      </c>
      <c r="K56" s="45" t="s">
        <v>70</v>
      </c>
    </row>
    <row r="57" spans="1:11" ht="24.95" customHeight="1">
      <c r="A57" s="19"/>
      <c r="B57" s="20"/>
      <c r="C57" s="21"/>
      <c r="D57" s="28"/>
      <c r="E57" s="22">
        <f t="shared" si="10"/>
        <v>0</v>
      </c>
      <c r="F57" s="23"/>
      <c r="G57" s="51">
        <f t="shared" si="11"/>
        <v>0</v>
      </c>
      <c r="K57" s="45" t="s">
        <v>71</v>
      </c>
    </row>
    <row r="58" spans="1:11" ht="24.95" customHeight="1">
      <c r="A58" s="19"/>
      <c r="B58" s="20"/>
      <c r="C58" s="21"/>
      <c r="D58" s="24"/>
      <c r="E58" s="22"/>
      <c r="F58" s="23"/>
      <c r="G58" s="51">
        <f t="shared" si="11"/>
        <v>0</v>
      </c>
    </row>
    <row r="59" spans="1:11" ht="24.95" customHeight="1" thickBot="1">
      <c r="A59" s="88" t="s">
        <v>17</v>
      </c>
      <c r="B59" s="89"/>
      <c r="C59" s="89"/>
      <c r="D59" s="89"/>
      <c r="E59" s="89"/>
      <c r="F59" s="90">
        <f>SUM(G54:G58)</f>
        <v>0</v>
      </c>
      <c r="G59" s="52">
        <f>SUM(G54:G58)</f>
        <v>0</v>
      </c>
    </row>
    <row r="61" spans="1:11" s="44" customFormat="1" ht="17.25" customHeight="1">
      <c r="A61" s="43" t="s">
        <v>72</v>
      </c>
    </row>
    <row r="62" spans="1:11" ht="27" customHeight="1">
      <c r="A62" s="91" t="s">
        <v>73</v>
      </c>
      <c r="B62" s="91"/>
      <c r="C62" s="91"/>
      <c r="D62" s="91"/>
      <c r="E62" s="91"/>
      <c r="F62" s="91"/>
      <c r="G62" s="91"/>
    </row>
    <row r="63" spans="1:11" ht="15" customHeight="1" thickBot="1">
      <c r="A63" s="8" t="s">
        <v>74</v>
      </c>
    </row>
    <row r="64" spans="1:11" ht="36">
      <c r="A64" s="13" t="s">
        <v>30</v>
      </c>
      <c r="B64" s="14" t="s">
        <v>31</v>
      </c>
      <c r="C64" s="25" t="s">
        <v>32</v>
      </c>
      <c r="D64" s="25" t="s">
        <v>33</v>
      </c>
      <c r="E64" s="15" t="s">
        <v>34</v>
      </c>
      <c r="F64" s="16" t="s">
        <v>35</v>
      </c>
      <c r="G64" s="17" t="s">
        <v>67</v>
      </c>
      <c r="H64" s="34" t="s">
        <v>13</v>
      </c>
      <c r="I64" s="35" t="s">
        <v>14</v>
      </c>
    </row>
    <row r="65" spans="1:10" ht="24.95" customHeight="1">
      <c r="A65" s="26" t="s">
        <v>77</v>
      </c>
      <c r="B65" s="27" t="s">
        <v>78</v>
      </c>
      <c r="C65" s="48">
        <v>2000000</v>
      </c>
      <c r="D65" s="28">
        <v>0.2</v>
      </c>
      <c r="E65" s="48">
        <f>+C65*D65</f>
        <v>400000</v>
      </c>
      <c r="F65" s="23">
        <v>18</v>
      </c>
      <c r="G65" s="49">
        <f>E65*F65</f>
        <v>7200000</v>
      </c>
      <c r="H65" s="55">
        <f>E65*12</f>
        <v>4800000</v>
      </c>
      <c r="I65" s="56">
        <f>E65*12</f>
        <v>4800000</v>
      </c>
      <c r="J65" s="46" t="s">
        <v>75</v>
      </c>
    </row>
    <row r="66" spans="1:10" ht="24.95" customHeight="1">
      <c r="A66" s="26" t="s">
        <v>77</v>
      </c>
      <c r="B66" s="27" t="s">
        <v>79</v>
      </c>
      <c r="C66" s="48">
        <v>2500000</v>
      </c>
      <c r="D66" s="28">
        <v>0.2</v>
      </c>
      <c r="E66" s="48">
        <f t="shared" ref="E66:E71" si="12">+C66*D66</f>
        <v>500000</v>
      </c>
      <c r="F66" s="23">
        <v>18</v>
      </c>
      <c r="G66" s="49">
        <f t="shared" ref="G66:G71" si="13">E66*F66</f>
        <v>9000000</v>
      </c>
      <c r="H66" s="55">
        <f>E66*8</f>
        <v>4000000</v>
      </c>
      <c r="I66" s="56">
        <f>E66*10</f>
        <v>5000000</v>
      </c>
      <c r="J66" s="46" t="s">
        <v>76</v>
      </c>
    </row>
    <row r="67" spans="1:10" ht="24.95" customHeight="1">
      <c r="A67" s="26"/>
      <c r="B67" s="27"/>
      <c r="C67" s="48"/>
      <c r="D67" s="28"/>
      <c r="E67" s="48">
        <f t="shared" si="12"/>
        <v>0</v>
      </c>
      <c r="F67" s="23"/>
      <c r="G67" s="49">
        <f t="shared" si="13"/>
        <v>0</v>
      </c>
      <c r="H67" s="55">
        <f t="shared" ref="H67" si="14">+$C67*$D67*D67</f>
        <v>0</v>
      </c>
      <c r="I67" s="56">
        <f t="shared" ref="I67" si="15">+$C67*$D67*E67</f>
        <v>0</v>
      </c>
      <c r="J67" s="46" t="s">
        <v>77</v>
      </c>
    </row>
    <row r="68" spans="1:10" ht="24.95" customHeight="1">
      <c r="A68" s="26"/>
      <c r="B68" s="27"/>
      <c r="C68" s="48"/>
      <c r="D68" s="28"/>
      <c r="E68" s="48">
        <f t="shared" si="12"/>
        <v>0</v>
      </c>
      <c r="F68" s="23"/>
      <c r="G68" s="49">
        <f t="shared" si="13"/>
        <v>0</v>
      </c>
      <c r="H68" s="55">
        <f t="shared" ref="H68:H71" si="16">+$C68*$D68*D68</f>
        <v>0</v>
      </c>
      <c r="I68" s="56">
        <f t="shared" ref="I68:I71" si="17">+$C68*$D68*E68</f>
        <v>0</v>
      </c>
      <c r="J68" s="46" t="s">
        <v>40</v>
      </c>
    </row>
    <row r="69" spans="1:10" ht="24.95" customHeight="1">
      <c r="A69" s="26"/>
      <c r="B69" s="27"/>
      <c r="C69" s="48"/>
      <c r="D69" s="28"/>
      <c r="E69" s="48">
        <f t="shared" si="12"/>
        <v>0</v>
      </c>
      <c r="F69" s="23"/>
      <c r="G69" s="49">
        <f t="shared" si="13"/>
        <v>0</v>
      </c>
      <c r="H69" s="55">
        <f t="shared" si="16"/>
        <v>0</v>
      </c>
      <c r="I69" s="56">
        <f t="shared" si="17"/>
        <v>0</v>
      </c>
      <c r="J69" s="46" t="s">
        <v>39</v>
      </c>
    </row>
    <row r="70" spans="1:10" ht="24.95" customHeight="1">
      <c r="A70" s="26"/>
      <c r="B70" s="29"/>
      <c r="C70" s="48"/>
      <c r="D70" s="28"/>
      <c r="E70" s="48">
        <f t="shared" si="12"/>
        <v>0</v>
      </c>
      <c r="F70" s="23"/>
      <c r="G70" s="49">
        <f t="shared" si="13"/>
        <v>0</v>
      </c>
      <c r="H70" s="55">
        <f t="shared" si="16"/>
        <v>0</v>
      </c>
      <c r="I70" s="56">
        <f t="shared" si="17"/>
        <v>0</v>
      </c>
    </row>
    <row r="71" spans="1:10" ht="24.95" customHeight="1">
      <c r="A71" s="26"/>
      <c r="B71" s="30"/>
      <c r="C71" s="47"/>
      <c r="D71" s="28"/>
      <c r="E71" s="48">
        <f t="shared" si="12"/>
        <v>0</v>
      </c>
      <c r="F71" s="23"/>
      <c r="G71" s="49">
        <f t="shared" si="13"/>
        <v>0</v>
      </c>
      <c r="H71" s="55">
        <f t="shared" si="16"/>
        <v>0</v>
      </c>
      <c r="I71" s="56">
        <f t="shared" si="17"/>
        <v>0</v>
      </c>
    </row>
    <row r="72" spans="1:10" ht="24.95" customHeight="1" thickBot="1">
      <c r="A72" s="92" t="s">
        <v>17</v>
      </c>
      <c r="B72" s="93"/>
      <c r="C72" s="93"/>
      <c r="D72" s="93"/>
      <c r="E72" s="93"/>
      <c r="F72" s="93"/>
      <c r="G72" s="50">
        <f>SUM(G65:G71)</f>
        <v>16200000</v>
      </c>
      <c r="H72" s="57">
        <f>SUM(H65:H71)</f>
        <v>8800000</v>
      </c>
      <c r="I72" s="57">
        <f>SUM(I65:I71)</f>
        <v>9800000</v>
      </c>
    </row>
    <row r="75" spans="1:10">
      <c r="I75" s="77"/>
    </row>
  </sheetData>
  <mergeCells count="11">
    <mergeCell ref="A29:H29"/>
    <mergeCell ref="A3:L3"/>
    <mergeCell ref="A7:I7"/>
    <mergeCell ref="A10:G10"/>
    <mergeCell ref="A16:F16"/>
    <mergeCell ref="A19:K19"/>
    <mergeCell ref="A39:G39"/>
    <mergeCell ref="A48:G48"/>
    <mergeCell ref="A59:F59"/>
    <mergeCell ref="A62:G62"/>
    <mergeCell ref="A72:F72"/>
  </mergeCells>
  <dataValidations disablePrompts="1" count="3">
    <dataValidation type="list" errorStyle="information" allowBlank="1" showInputMessage="1" showErrorMessage="1" sqref="A65:A71">
      <formula1>$J$65:$J$69</formula1>
    </dataValidation>
    <dataValidation type="list" errorStyle="information" allowBlank="1" showInputMessage="1" showErrorMessage="1" sqref="A22:A28">
      <formula1>$M$22:$M$25</formula1>
    </dataValidation>
    <dataValidation type="list" errorStyle="information" allowBlank="1" showInputMessage="1" showErrorMessage="1" sqref="A54:A58">
      <formula1>$K$54:$K$57</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 Navarrete</dc:creator>
  <cp:lastModifiedBy>USACH</cp:lastModifiedBy>
  <dcterms:created xsi:type="dcterms:W3CDTF">2026-06-30T15:09:16Z</dcterms:created>
  <dcterms:modified xsi:type="dcterms:W3CDTF">2026-07-01T14:33:33Z</dcterms:modified>
</cp:coreProperties>
</file>